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Kerstholt\OneDrive - KNSB\EYCM 2024\"/>
    </mc:Choice>
  </mc:AlternateContent>
  <xr:revisionPtr revIDLastSave="0" documentId="13_ncr:1_{5B011C9D-D023-408D-BB47-CCD8B641D7C8}" xr6:coauthVersionLast="47" xr6:coauthVersionMax="47" xr10:uidLastSave="{00000000-0000-0000-0000-000000000000}"/>
  <bookViews>
    <workbookView xWindow="28680" yWindow="-120" windowWidth="29040" windowHeight="15840" firstSheet="1" activeTab="1" xr2:uid="{26A3A4E5-5A99-F942-9B35-F615768B9E25}"/>
  </bookViews>
  <sheets>
    <sheet name="Tijdschema" sheetId="1" state="hidden" r:id="rId1"/>
    <sheet name="EYCM" sheetId="2" r:id="rId2"/>
  </sheets>
  <definedNames>
    <definedName name="_xlnm.Print_Area" localSheetId="1">EYCM!$A$1:$L$32</definedName>
    <definedName name="_xlnm.Print_Area" localSheetId="0">Tijdschema!$A$1:$L$49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L13" i="2"/>
  <c r="K14" i="2" s="1"/>
  <c r="H31" i="2"/>
  <c r="E28" i="2"/>
  <c r="H28" i="2" s="1"/>
  <c r="E26" i="2"/>
  <c r="H26" i="2" s="1"/>
  <c r="E27" i="2"/>
  <c r="H27" i="2" s="1"/>
  <c r="E25" i="2"/>
  <c r="H25" i="2" s="1"/>
  <c r="E23" i="2"/>
  <c r="H23" i="2" s="1"/>
  <c r="E22" i="2"/>
  <c r="H22" i="2" s="1"/>
  <c r="E20" i="2"/>
  <c r="H20" i="2" s="1"/>
  <c r="E19" i="2"/>
  <c r="H19" i="2" s="1"/>
  <c r="E17" i="2"/>
  <c r="H17" i="2" s="1"/>
  <c r="E16" i="2"/>
  <c r="H16" i="2" s="1"/>
  <c r="E15" i="2"/>
  <c r="H15" i="2" s="1"/>
  <c r="E14" i="2"/>
  <c r="H14" i="2" s="1"/>
  <c r="L14" i="2" s="1"/>
  <c r="K15" i="2" s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H21" i="1"/>
  <c r="L21" i="1"/>
  <c r="K22" i="1"/>
  <c r="H22" i="1"/>
  <c r="L22" i="1"/>
  <c r="K23" i="1"/>
  <c r="H23" i="1"/>
  <c r="L23" i="1"/>
  <c r="K24" i="1"/>
  <c r="E24" i="1"/>
  <c r="H24" i="1"/>
  <c r="L24" i="1"/>
  <c r="K25" i="1"/>
  <c r="E25" i="1"/>
  <c r="H25" i="1"/>
  <c r="L25" i="1"/>
  <c r="K26" i="1"/>
  <c r="E26" i="1"/>
  <c r="H26" i="1"/>
  <c r="L26" i="1"/>
  <c r="K27" i="1"/>
  <c r="E27" i="1"/>
  <c r="H27" i="1"/>
  <c r="L27" i="1"/>
  <c r="K28" i="1"/>
  <c r="E28" i="1"/>
  <c r="H28" i="1"/>
  <c r="L28" i="1"/>
  <c r="K29" i="1"/>
  <c r="E29" i="1"/>
  <c r="H29" i="1"/>
  <c r="L29" i="1"/>
  <c r="K30" i="1"/>
  <c r="E30" i="1"/>
  <c r="H30" i="1"/>
  <c r="L30" i="1"/>
  <c r="K31" i="1"/>
  <c r="E31" i="1"/>
  <c r="H31" i="1"/>
  <c r="L31" i="1"/>
  <c r="K32" i="1"/>
  <c r="E32" i="1"/>
  <c r="H32" i="1"/>
  <c r="L32" i="1"/>
  <c r="K33" i="1"/>
  <c r="E33" i="1"/>
  <c r="H33" i="1"/>
  <c r="L33" i="1"/>
  <c r="K34" i="1"/>
  <c r="E34" i="1"/>
  <c r="H34" i="1"/>
  <c r="L34" i="1"/>
  <c r="K35" i="1"/>
  <c r="E35" i="1"/>
  <c r="H35" i="1"/>
  <c r="L35" i="1"/>
  <c r="K36" i="1"/>
  <c r="E36" i="1"/>
  <c r="H36" i="1"/>
  <c r="L36" i="1"/>
  <c r="K37" i="1"/>
  <c r="E37" i="1"/>
  <c r="H37" i="1"/>
  <c r="L37" i="1"/>
  <c r="K38" i="1"/>
  <c r="E38" i="1"/>
  <c r="H38" i="1"/>
  <c r="L38" i="1"/>
  <c r="E23" i="1"/>
  <c r="E22" i="1"/>
  <c r="E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L15" i="2" l="1"/>
  <c r="K16" i="2" s="1"/>
  <c r="L16" i="2"/>
  <c r="K17" i="2" s="1"/>
  <c r="L17" i="2" s="1"/>
  <c r="K18" i="2" s="1"/>
  <c r="L18" i="2" s="1"/>
  <c r="K19" i="2" s="1"/>
  <c r="L19" i="2" s="1"/>
  <c r="K20" i="2" s="1"/>
  <c r="L20" i="2" s="1"/>
  <c r="K21" i="2" s="1"/>
  <c r="L21" i="2" s="1"/>
  <c r="K22" i="2" s="1"/>
  <c r="L22" i="2" s="1"/>
  <c r="K23" i="2" s="1"/>
  <c r="L23" i="2" s="1"/>
  <c r="K24" i="2" s="1"/>
  <c r="L24" i="2" s="1"/>
  <c r="K25" i="2" s="1"/>
  <c r="L25" i="2" s="1"/>
  <c r="K26" i="2" s="1"/>
  <c r="L26" i="2" s="1"/>
  <c r="K27" i="2" s="1"/>
  <c r="L27" i="2" s="1"/>
  <c r="K28" i="2" s="1"/>
  <c r="L28" i="2" s="1"/>
  <c r="K29" i="2" s="1"/>
  <c r="L29" i="2" s="1"/>
  <c r="K30" i="2" s="1"/>
  <c r="L30" i="2" s="1"/>
  <c r="K31" i="2" s="1"/>
  <c r="L31" i="2" s="1"/>
</calcChain>
</file>

<file path=xl/sharedStrings.xml><?xml version="1.0" encoding="utf-8"?>
<sst xmlns="http://schemas.openxmlformats.org/spreadsheetml/2006/main" count="150" uniqueCount="51">
  <si>
    <t>EYCM</t>
  </si>
  <si>
    <t>European Youth Country Match</t>
  </si>
  <si>
    <t>Thialf, Heerenveen</t>
  </si>
  <si>
    <t>update:</t>
  </si>
  <si>
    <t>Categorie</t>
  </si>
  <si>
    <t>Start</t>
  </si>
  <si>
    <t>Afstand</t>
  </si>
  <si>
    <t>Aantal</t>
  </si>
  <si>
    <t>Paren / Kwartet</t>
  </si>
  <si>
    <t xml:space="preserve">
P/Q</t>
  </si>
  <si>
    <t>Serie tijd</t>
  </si>
  <si>
    <t>TIJD</t>
  </si>
  <si>
    <t>PLANNING</t>
  </si>
  <si>
    <t>lijst #</t>
  </si>
  <si>
    <t>deelnemers</t>
  </si>
  <si>
    <t>compet.</t>
  </si>
  <si>
    <t>train.</t>
  </si>
  <si>
    <t>BV</t>
  </si>
  <si>
    <t>start</t>
  </si>
  <si>
    <t>eind</t>
  </si>
  <si>
    <t>Inrijden</t>
  </si>
  <si>
    <t>Q</t>
  </si>
  <si>
    <t>Vrouwen Jun C</t>
  </si>
  <si>
    <t>Vrouwen Jun B</t>
  </si>
  <si>
    <t>Mannen Jun C</t>
  </si>
  <si>
    <t>Mannen Jun B</t>
  </si>
  <si>
    <t>TS</t>
  </si>
  <si>
    <t>P</t>
  </si>
  <si>
    <t>MS</t>
  </si>
  <si>
    <t>Vrouwen &amp; Mannen Jun C</t>
  </si>
  <si>
    <t>MR</t>
  </si>
  <si>
    <t>Vrouwen &amp; Mannen Jun B</t>
  </si>
  <si>
    <t>TP</t>
  </si>
  <si>
    <t>Distance</t>
  </si>
  <si>
    <t>Pairs/ Quartets</t>
  </si>
  <si>
    <t>Serie time</t>
  </si>
  <si>
    <t>TIME</t>
  </si>
  <si>
    <t>SCHEDUELE</t>
  </si>
  <si>
    <t>list #</t>
  </si>
  <si>
    <t>Competitors</t>
  </si>
  <si>
    <t>IP</t>
  </si>
  <si>
    <t>Blade check!</t>
  </si>
  <si>
    <t>Ice resurface</t>
  </si>
  <si>
    <t>Women Jun C</t>
  </si>
  <si>
    <t>Men Jun C</t>
  </si>
  <si>
    <t>Women Jun B</t>
  </si>
  <si>
    <t>Men Jun B</t>
  </si>
  <si>
    <t>Women &amp; Men Jun C</t>
  </si>
  <si>
    <t>Women &amp; Men Jun B</t>
  </si>
  <si>
    <t>10 L</t>
  </si>
  <si>
    <t>8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</si>
</sst>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\'ss"/>
  </numFmts>
  <fonts count="1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4"/>
      <name val="Arial"/>
      <family val="2"/>
    </font>
    <font>
      <b/>
      <sz val="36"/>
      <color theme="1"/>
      <name val="Calibri"/>
      <family val="2"/>
      <scheme val="minor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0" fillId="3" borderId="0" xfId="0" applyFill="1"/>
    <xf numFmtId="0" fontId="5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0" fontId="5" fillId="4" borderId="12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20" fontId="5" fillId="5" borderId="12" xfId="0" applyNumberFormat="1" applyFont="1" applyFill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5" borderId="15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/>
    </xf>
    <xf numFmtId="20" fontId="4" fillId="0" borderId="16" xfId="0" applyNumberFormat="1" applyFont="1" applyBorder="1" applyAlignment="1">
      <alignment horizontal="center" vertical="center"/>
    </xf>
    <xf numFmtId="20" fontId="4" fillId="5" borderId="16" xfId="0" applyNumberFormat="1" applyFont="1" applyFill="1" applyBorder="1" applyAlignment="1">
      <alignment horizontal="center" vertical="center"/>
    </xf>
    <xf numFmtId="20" fontId="4" fillId="4" borderId="16" xfId="0" applyNumberFormat="1" applyFont="1" applyFill="1" applyBorder="1" applyAlignment="1">
      <alignment horizontal="center" vertical="center"/>
    </xf>
    <xf numFmtId="20" fontId="4" fillId="5" borderId="17" xfId="0" applyNumberFormat="1" applyFont="1" applyFill="1" applyBorder="1" applyAlignment="1">
      <alignment horizontal="center" vertical="center"/>
    </xf>
    <xf numFmtId="20" fontId="4" fillId="0" borderId="17" xfId="0" applyNumberFormat="1" applyFont="1" applyBorder="1" applyAlignment="1">
      <alignment horizontal="center" vertical="center"/>
    </xf>
    <xf numFmtId="20" fontId="4" fillId="4" borderId="17" xfId="0" applyNumberFormat="1" applyFont="1" applyFill="1" applyBorder="1" applyAlignment="1">
      <alignment horizontal="center" vertical="center"/>
    </xf>
    <xf numFmtId="20" fontId="4" fillId="4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6" borderId="2" xfId="0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20" fontId="5" fillId="3" borderId="16" xfId="0" applyNumberFormat="1" applyFont="1" applyFill="1" applyBorder="1" applyAlignment="1">
      <alignment horizontal="center" vertical="center"/>
    </xf>
    <xf numFmtId="20" fontId="5" fillId="5" borderId="19" xfId="0" applyNumberFormat="1" applyFont="1" applyFill="1" applyBorder="1" applyAlignment="1">
      <alignment horizontal="center" vertical="center"/>
    </xf>
    <xf numFmtId="20" fontId="5" fillId="0" borderId="19" xfId="0" applyNumberFormat="1" applyFont="1" applyBorder="1" applyAlignment="1">
      <alignment horizontal="center" vertical="center"/>
    </xf>
    <xf numFmtId="20" fontId="5" fillId="4" borderId="19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1" fillId="3" borderId="9" xfId="0" applyFont="1" applyFill="1" applyBorder="1" applyAlignment="1">
      <alignment horizontal="center"/>
    </xf>
    <xf numFmtId="3" fontId="0" fillId="3" borderId="9" xfId="0" applyNumberFormat="1" applyFill="1" applyBorder="1"/>
    <xf numFmtId="0" fontId="0" fillId="3" borderId="9" xfId="0" applyFill="1" applyBorder="1"/>
    <xf numFmtId="0" fontId="2" fillId="3" borderId="9" xfId="0" applyFont="1" applyFill="1" applyBorder="1"/>
    <xf numFmtId="0" fontId="0" fillId="3" borderId="10" xfId="0" applyFill="1" applyBorder="1"/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0" fillId="3" borderId="21" xfId="0" applyFill="1" applyBorder="1"/>
    <xf numFmtId="0" fontId="3" fillId="3" borderId="0" xfId="0" applyFont="1" applyFill="1"/>
    <xf numFmtId="0" fontId="4" fillId="3" borderId="0" xfId="0" applyFont="1" applyFill="1"/>
    <xf numFmtId="0" fontId="0" fillId="3" borderId="20" xfId="0" applyFill="1" applyBorder="1"/>
    <xf numFmtId="0" fontId="2" fillId="3" borderId="20" xfId="0" applyFont="1" applyFill="1" applyBorder="1" applyAlignment="1">
      <alignment horizontal="left" indent="1"/>
    </xf>
    <xf numFmtId="14" fontId="0" fillId="3" borderId="0" xfId="0" applyNumberFormat="1" applyFill="1" applyAlignment="1">
      <alignment horizontal="center"/>
    </xf>
    <xf numFmtId="0" fontId="6" fillId="2" borderId="22" xfId="0" applyFont="1" applyFill="1" applyBorder="1" applyAlignment="1">
      <alignment horizontal="center"/>
    </xf>
    <xf numFmtId="20" fontId="4" fillId="0" borderId="12" xfId="0" applyNumberFormat="1" applyFont="1" applyBorder="1" applyAlignment="1">
      <alignment horizontal="center" vertical="center"/>
    </xf>
    <xf numFmtId="20" fontId="4" fillId="5" borderId="12" xfId="0" applyNumberFormat="1" applyFont="1" applyFill="1" applyBorder="1" applyAlignment="1">
      <alignment horizontal="center" vertical="center"/>
    </xf>
    <xf numFmtId="20" fontId="4" fillId="4" borderId="1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20" fontId="4" fillId="0" borderId="25" xfId="0" applyNumberFormat="1" applyFont="1" applyBorder="1" applyAlignment="1">
      <alignment horizontal="center" vertical="center"/>
    </xf>
    <xf numFmtId="20" fontId="4" fillId="0" borderId="19" xfId="0" applyNumberFormat="1" applyFont="1" applyBorder="1" applyAlignment="1">
      <alignment horizontal="center" vertical="center"/>
    </xf>
    <xf numFmtId="20" fontId="4" fillId="0" borderId="2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20" fontId="5" fillId="7" borderId="12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0" fontId="4" fillId="7" borderId="11" xfId="0" applyNumberFormat="1" applyFont="1" applyFill="1" applyBorder="1" applyAlignment="1">
      <alignment horizontal="center" vertical="center"/>
    </xf>
    <xf numFmtId="20" fontId="4" fillId="0" borderId="11" xfId="0" applyNumberFormat="1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20" fontId="4" fillId="7" borderId="14" xfId="0" applyNumberFormat="1" applyFont="1" applyFill="1" applyBorder="1" applyAlignment="1">
      <alignment horizontal="center" vertical="center"/>
    </xf>
    <xf numFmtId="20" fontId="4" fillId="0" borderId="32" xfId="0" applyNumberFormat="1" applyFont="1" applyBorder="1" applyAlignment="1">
      <alignment horizontal="center" vertical="center"/>
    </xf>
    <xf numFmtId="20" fontId="4" fillId="0" borderId="33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20" fontId="4" fillId="7" borderId="15" xfId="0" applyNumberFormat="1" applyFont="1" applyFill="1" applyBorder="1" applyAlignment="1">
      <alignment horizontal="center" vertical="center"/>
    </xf>
    <xf numFmtId="20" fontId="4" fillId="0" borderId="35" xfId="0" applyNumberFormat="1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20" fontId="5" fillId="7" borderId="14" xfId="0" applyNumberFormat="1" applyFont="1" applyFill="1" applyBorder="1" applyAlignment="1">
      <alignment horizontal="center" vertical="center"/>
    </xf>
    <xf numFmtId="20" fontId="5" fillId="0" borderId="32" xfId="0" applyNumberFormat="1" applyFont="1" applyBorder="1" applyAlignment="1">
      <alignment horizontal="center" vertical="center"/>
    </xf>
    <xf numFmtId="20" fontId="5" fillId="0" borderId="3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0" fontId="5" fillId="7" borderId="36" xfId="0" applyFont="1" applyFill="1" applyBorder="1" applyAlignment="1">
      <alignment vertical="center"/>
    </xf>
    <xf numFmtId="0" fontId="5" fillId="7" borderId="36" xfId="0" applyFont="1" applyFill="1" applyBorder="1" applyAlignment="1">
      <alignment horizontal="center" vertical="center"/>
    </xf>
    <xf numFmtId="3" fontId="4" fillId="7" borderId="17" xfId="0" applyNumberFormat="1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38" xfId="0" applyFont="1" applyFill="1" applyBorder="1" applyAlignment="1">
      <alignment horizontal="center" vertical="center"/>
    </xf>
    <xf numFmtId="165" fontId="4" fillId="7" borderId="17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5" fillId="7" borderId="42" xfId="0" applyFont="1" applyFill="1" applyBorder="1" applyAlignment="1">
      <alignment vertical="center"/>
    </xf>
    <xf numFmtId="0" fontId="5" fillId="7" borderId="42" xfId="0" applyFont="1" applyFill="1" applyBorder="1" applyAlignment="1">
      <alignment horizontal="center" vertical="center"/>
    </xf>
    <xf numFmtId="3" fontId="4" fillId="7" borderId="25" xfId="0" applyNumberFormat="1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44" xfId="0" applyFont="1" applyFill="1" applyBorder="1" applyAlignment="1">
      <alignment horizontal="center" vertical="center"/>
    </xf>
    <xf numFmtId="165" fontId="4" fillId="7" borderId="25" xfId="0" applyNumberFormat="1" applyFont="1" applyFill="1" applyBorder="1" applyAlignment="1">
      <alignment horizontal="center" vertical="center"/>
    </xf>
    <xf numFmtId="20" fontId="4" fillId="7" borderId="23" xfId="0" applyNumberFormat="1" applyFont="1" applyFill="1" applyBorder="1" applyAlignment="1">
      <alignment horizontal="center" vertical="center"/>
    </xf>
    <xf numFmtId="20" fontId="4" fillId="7" borderId="13" xfId="0" applyNumberFormat="1" applyFont="1" applyFill="1" applyBorder="1" applyAlignment="1">
      <alignment horizontal="center" vertical="center"/>
    </xf>
    <xf numFmtId="20" fontId="4" fillId="7" borderId="24" xfId="0" applyNumberFormat="1" applyFont="1" applyFill="1" applyBorder="1" applyAlignment="1">
      <alignment horizontal="center" vertical="center"/>
    </xf>
    <xf numFmtId="20" fontId="5" fillId="0" borderId="30" xfId="0" applyNumberFormat="1" applyFont="1" applyBorder="1" applyAlignment="1">
      <alignment horizontal="center" vertical="center"/>
    </xf>
    <xf numFmtId="20" fontId="5" fillId="0" borderId="31" xfId="0" applyNumberFormat="1" applyFont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101600</xdr:rowOff>
    </xdr:to>
    <xdr:sp macro="" textlink="">
      <xdr:nvSpPr>
        <xdr:cNvPr id="2" name="AutoShape 3" descr="Afbeeldingsresultaat voor logo ijsbaan twente">
          <a:extLst>
            <a:ext uri="{FF2B5EF4-FFF2-40B4-BE49-F238E27FC236}">
              <a16:creationId xmlns:a16="http://schemas.microsoft.com/office/drawing/2014/main" id="{DE0EB583-BC36-CC4C-96BD-2B76B38E52F3}"/>
            </a:ext>
          </a:extLst>
        </xdr:cNvPr>
        <xdr:cNvSpPr>
          <a:spLocks noChangeAspect="1" noChangeArrowheads="1"/>
        </xdr:cNvSpPr>
      </xdr:nvSpPr>
      <xdr:spPr bwMode="auto">
        <a:xfrm>
          <a:off x="7239000" y="3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45758</xdr:colOff>
      <xdr:row>0</xdr:row>
      <xdr:rowOff>73660</xdr:rowOff>
    </xdr:from>
    <xdr:to>
      <xdr:col>9</xdr:col>
      <xdr:colOff>530860</xdr:colOff>
      <xdr:row>7</xdr:row>
      <xdr:rowOff>154940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37D18A93-375E-8FA4-2B80-8D50031864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98" t="20184" r="13869" b="18348"/>
        <a:stretch/>
      </xdr:blipFill>
      <xdr:spPr>
        <a:xfrm>
          <a:off x="5521998" y="73660"/>
          <a:ext cx="2191982" cy="1503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97790</xdr:rowOff>
    </xdr:to>
    <xdr:sp macro="" textlink="">
      <xdr:nvSpPr>
        <xdr:cNvPr id="2" name="AutoShape 3" descr="Afbeeldingsresultaat voor logo ijsbaan twente">
          <a:extLst>
            <a:ext uri="{FF2B5EF4-FFF2-40B4-BE49-F238E27FC236}">
              <a16:creationId xmlns:a16="http://schemas.microsoft.com/office/drawing/2014/main" id="{ECC7E686-9D34-B24C-A849-71E551922A56}"/>
            </a:ext>
          </a:extLst>
        </xdr:cNvPr>
        <xdr:cNvSpPr>
          <a:spLocks noChangeAspect="1" noChangeArrowheads="1"/>
        </xdr:cNvSpPr>
      </xdr:nvSpPr>
      <xdr:spPr bwMode="auto">
        <a:xfrm>
          <a:off x="7175500" y="40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45758</xdr:colOff>
      <xdr:row>0</xdr:row>
      <xdr:rowOff>73660</xdr:rowOff>
    </xdr:from>
    <xdr:to>
      <xdr:col>9</xdr:col>
      <xdr:colOff>530860</xdr:colOff>
      <xdr:row>7</xdr:row>
      <xdr:rowOff>154940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14A0286-047A-0143-A245-4EF0731A16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98" t="20184" r="13869" b="18348"/>
        <a:stretch/>
      </xdr:blipFill>
      <xdr:spPr>
        <a:xfrm>
          <a:off x="5506758" y="73660"/>
          <a:ext cx="2199602" cy="1503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6F0D-8D3A-E146-8505-4D27CB38921B}">
  <sheetPr>
    <pageSetUpPr fitToPage="1"/>
  </sheetPr>
  <dimension ref="A1:L52"/>
  <sheetViews>
    <sheetView topLeftCell="A4" zoomScale="125" zoomScaleNormal="100" zoomScaleSheetLayoutView="75" workbookViewId="0">
      <selection activeCell="G20" sqref="G20"/>
    </sheetView>
  </sheetViews>
  <sheetFormatPr defaultColWidth="11" defaultRowHeight="15.6" x14ac:dyDescent="0.3"/>
  <cols>
    <col min="1" max="1" width="25.8984375" customWidth="1"/>
    <col min="2" max="3" width="9.09765625" customWidth="1"/>
    <col min="4" max="4" width="12.5" customWidth="1"/>
    <col min="5" max="5" width="10" customWidth="1"/>
    <col min="6" max="6" width="5" customWidth="1"/>
    <col min="7" max="10" width="7.5" customWidth="1"/>
    <col min="11" max="12" width="8.3984375" hidden="1" customWidth="1"/>
  </cols>
  <sheetData>
    <row r="1" spans="1:12" x14ac:dyDescent="0.3">
      <c r="A1" s="46"/>
      <c r="B1" s="47"/>
      <c r="C1" s="48"/>
      <c r="D1" s="49"/>
      <c r="E1" s="49"/>
      <c r="F1" s="49"/>
      <c r="G1" s="49"/>
      <c r="H1" s="50"/>
      <c r="I1" s="50"/>
      <c r="J1" s="51"/>
      <c r="K1" s="15"/>
      <c r="L1" s="15"/>
    </row>
    <row r="2" spans="1:12" ht="16.2" x14ac:dyDescent="0.3">
      <c r="A2" s="134" t="s">
        <v>0</v>
      </c>
      <c r="B2" s="52"/>
      <c r="C2" s="53" t="s">
        <v>1</v>
      </c>
      <c r="D2" s="15"/>
      <c r="E2" s="15"/>
      <c r="F2" s="15"/>
      <c r="G2" s="15"/>
      <c r="H2" s="54"/>
      <c r="I2" s="54"/>
      <c r="J2" s="55"/>
      <c r="K2" s="15"/>
      <c r="L2" s="15"/>
    </row>
    <row r="3" spans="1:12" x14ac:dyDescent="0.3">
      <c r="A3" s="134"/>
      <c r="B3" s="52"/>
      <c r="C3" s="15"/>
      <c r="D3" s="15"/>
      <c r="E3" s="15"/>
      <c r="F3" s="15"/>
      <c r="G3" s="15"/>
      <c r="H3" s="54"/>
      <c r="I3" s="54"/>
      <c r="J3" s="55"/>
      <c r="K3" s="15"/>
      <c r="L3" s="15"/>
    </row>
    <row r="4" spans="1:12" ht="16.2" x14ac:dyDescent="0.3">
      <c r="A4" s="134"/>
      <c r="B4" s="52"/>
      <c r="C4" s="56" t="s">
        <v>2</v>
      </c>
      <c r="D4" s="57"/>
      <c r="E4" s="57"/>
      <c r="F4" s="15"/>
      <c r="G4" s="15"/>
      <c r="H4" s="54"/>
      <c r="I4" s="54"/>
      <c r="J4" s="55"/>
      <c r="K4" s="15"/>
      <c r="L4" s="15"/>
    </row>
    <row r="5" spans="1:12" ht="16.2" x14ac:dyDescent="0.3">
      <c r="A5" s="58"/>
      <c r="B5" s="52"/>
      <c r="C5" s="135">
        <v>45647</v>
      </c>
      <c r="D5" s="135"/>
      <c r="E5" s="135"/>
      <c r="F5" s="15"/>
      <c r="G5" s="15"/>
      <c r="H5" s="54"/>
      <c r="I5" s="54"/>
      <c r="J5" s="55"/>
      <c r="K5" s="15"/>
      <c r="L5" s="15"/>
    </row>
    <row r="6" spans="1:12" x14ac:dyDescent="0.3">
      <c r="A6" s="58"/>
      <c r="B6" s="52"/>
      <c r="C6" s="15"/>
      <c r="D6" s="15"/>
      <c r="E6" s="15"/>
      <c r="F6" s="15"/>
      <c r="G6" s="15"/>
      <c r="H6" s="54"/>
      <c r="I6" s="54"/>
      <c r="J6" s="55"/>
      <c r="K6" s="15"/>
      <c r="L6" s="15"/>
    </row>
    <row r="7" spans="1:12" x14ac:dyDescent="0.3">
      <c r="A7" s="59"/>
      <c r="B7" s="52"/>
      <c r="C7" s="54" t="s">
        <v>3</v>
      </c>
      <c r="D7" s="60">
        <v>45629</v>
      </c>
      <c r="E7" s="54"/>
      <c r="F7" s="54"/>
      <c r="G7" s="15"/>
      <c r="H7" s="54"/>
      <c r="I7" s="54"/>
      <c r="J7" s="55"/>
      <c r="K7" s="15"/>
      <c r="L7" s="15"/>
    </row>
    <row r="8" spans="1:12" ht="16.2" thickBot="1" x14ac:dyDescent="0.35">
      <c r="A8" s="58"/>
      <c r="B8" s="52"/>
      <c r="C8" s="15"/>
      <c r="D8" s="15"/>
      <c r="E8" s="15"/>
      <c r="F8" s="15"/>
      <c r="G8" s="15"/>
      <c r="H8" s="54"/>
      <c r="I8" s="54"/>
      <c r="J8" s="55"/>
      <c r="K8" s="15"/>
      <c r="L8" s="15"/>
    </row>
    <row r="9" spans="1:12" ht="16.2" thickBot="1" x14ac:dyDescent="0.35">
      <c r="A9" s="136" t="s">
        <v>4</v>
      </c>
      <c r="B9" s="4" t="s">
        <v>5</v>
      </c>
      <c r="C9" s="138" t="s">
        <v>6</v>
      </c>
      <c r="D9" s="4" t="s">
        <v>7</v>
      </c>
      <c r="E9" s="140" t="s">
        <v>8</v>
      </c>
      <c r="F9" s="140" t="s">
        <v>9</v>
      </c>
      <c r="G9" s="142" t="s">
        <v>10</v>
      </c>
      <c r="H9" s="131" t="s">
        <v>11</v>
      </c>
      <c r="I9" s="132"/>
      <c r="J9" s="133"/>
      <c r="K9" s="132" t="s">
        <v>12</v>
      </c>
      <c r="L9" s="133"/>
    </row>
    <row r="10" spans="1:12" ht="16.2" thickBot="1" x14ac:dyDescent="0.35">
      <c r="A10" s="137"/>
      <c r="B10" s="5" t="s">
        <v>13</v>
      </c>
      <c r="C10" s="139"/>
      <c r="D10" s="5" t="s">
        <v>14</v>
      </c>
      <c r="E10" s="141"/>
      <c r="F10" s="141"/>
      <c r="G10" s="143"/>
      <c r="H10" s="6" t="s">
        <v>15</v>
      </c>
      <c r="I10" s="7" t="s">
        <v>16</v>
      </c>
      <c r="J10" s="61" t="s">
        <v>17</v>
      </c>
      <c r="K10" s="7" t="s">
        <v>18</v>
      </c>
      <c r="L10" s="8" t="s">
        <v>19</v>
      </c>
    </row>
    <row r="11" spans="1:12" ht="16.2" thickBot="1" x14ac:dyDescent="0.35">
      <c r="A11" s="73"/>
      <c r="B11" s="74"/>
      <c r="C11" s="74"/>
      <c r="D11" s="74"/>
      <c r="E11" s="74"/>
      <c r="F11" s="74"/>
      <c r="G11" s="74"/>
      <c r="H11" s="74"/>
      <c r="I11" s="74"/>
      <c r="J11" s="75"/>
      <c r="K11" s="37"/>
      <c r="L11" s="38"/>
    </row>
    <row r="12" spans="1:12" x14ac:dyDescent="0.3">
      <c r="A12" s="65" t="s">
        <v>20</v>
      </c>
      <c r="B12" s="66"/>
      <c r="C12" s="67"/>
      <c r="D12" s="68"/>
      <c r="E12" s="68">
        <f t="shared" ref="E12:E16" si="0">IF(F12="Q",ROUNDUP(D12/4,0),ROUNDUP(D12/2,0))</f>
        <v>0</v>
      </c>
      <c r="F12" s="68" t="s">
        <v>21</v>
      </c>
      <c r="G12" s="69">
        <v>1.3888888888888889E-3</v>
      </c>
      <c r="H12" s="70">
        <f t="shared" ref="H12:H17" si="1">E12*G12</f>
        <v>0</v>
      </c>
      <c r="I12" s="71"/>
      <c r="J12" s="72"/>
      <c r="K12" s="42">
        <v>0.5</v>
      </c>
      <c r="L12" s="12">
        <f t="shared" ref="L12" si="2">H12+J12+K12+I12</f>
        <v>0.5</v>
      </c>
    </row>
    <row r="13" spans="1:12" x14ac:dyDescent="0.3">
      <c r="A13" s="22" t="s">
        <v>22</v>
      </c>
      <c r="B13" s="23"/>
      <c r="C13" s="24">
        <v>500</v>
      </c>
      <c r="D13" s="25">
        <v>20</v>
      </c>
      <c r="E13" s="25">
        <f t="shared" si="0"/>
        <v>5</v>
      </c>
      <c r="F13" s="25" t="s">
        <v>21</v>
      </c>
      <c r="G13" s="28">
        <v>1.2152777777777778E-3</v>
      </c>
      <c r="H13" s="33">
        <f t="shared" ref="H13" si="3">E13*G13</f>
        <v>6.076388888888889E-3</v>
      </c>
      <c r="I13" s="31"/>
      <c r="J13" s="63"/>
      <c r="K13" s="43">
        <f>L12</f>
        <v>0.5</v>
      </c>
      <c r="L13" s="26">
        <f t="shared" ref="L13" si="4">H13+J13+K13+I13</f>
        <v>0.50607638888888884</v>
      </c>
    </row>
    <row r="14" spans="1:12" x14ac:dyDescent="0.3">
      <c r="A14" s="22" t="s">
        <v>23</v>
      </c>
      <c r="B14" s="23"/>
      <c r="C14" s="24">
        <v>500</v>
      </c>
      <c r="D14" s="25">
        <v>20</v>
      </c>
      <c r="E14" s="25">
        <f t="shared" si="0"/>
        <v>5</v>
      </c>
      <c r="F14" s="25" t="s">
        <v>21</v>
      </c>
      <c r="G14" s="28">
        <v>1.2152777777777778E-3</v>
      </c>
      <c r="H14" s="33">
        <f t="shared" si="1"/>
        <v>6.076388888888889E-3</v>
      </c>
      <c r="I14" s="31"/>
      <c r="J14" s="63"/>
      <c r="K14" s="43">
        <f t="shared" ref="K14:K38" si="5">L13</f>
        <v>0.50607638888888884</v>
      </c>
      <c r="L14" s="26">
        <f t="shared" ref="L14:L38" si="6">H14+J14+K14+I14</f>
        <v>0.51215277777777768</v>
      </c>
    </row>
    <row r="15" spans="1:12" x14ac:dyDescent="0.3">
      <c r="A15" s="22" t="s">
        <v>24</v>
      </c>
      <c r="B15" s="23"/>
      <c r="C15" s="24">
        <v>500</v>
      </c>
      <c r="D15" s="25">
        <v>20</v>
      </c>
      <c r="E15" s="25">
        <f t="shared" si="0"/>
        <v>5</v>
      </c>
      <c r="F15" s="25" t="s">
        <v>21</v>
      </c>
      <c r="G15" s="28">
        <v>1.2152777777777778E-3</v>
      </c>
      <c r="H15" s="33">
        <f t="shared" ref="H15" si="7">E15*G15</f>
        <v>6.076388888888889E-3</v>
      </c>
      <c r="I15" s="31"/>
      <c r="J15" s="63"/>
      <c r="K15" s="43">
        <f t="shared" si="5"/>
        <v>0.51215277777777768</v>
      </c>
      <c r="L15" s="26">
        <f t="shared" si="6"/>
        <v>0.51822916666666652</v>
      </c>
    </row>
    <row r="16" spans="1:12" x14ac:dyDescent="0.3">
      <c r="A16" s="22" t="s">
        <v>25</v>
      </c>
      <c r="B16" s="23"/>
      <c r="C16" s="24">
        <v>500</v>
      </c>
      <c r="D16" s="25">
        <v>20</v>
      </c>
      <c r="E16" s="25">
        <f t="shared" si="0"/>
        <v>5</v>
      </c>
      <c r="F16" s="25" t="s">
        <v>21</v>
      </c>
      <c r="G16" s="28">
        <v>1.2152777777777778E-3</v>
      </c>
      <c r="H16" s="33">
        <f t="shared" si="1"/>
        <v>6.076388888888889E-3</v>
      </c>
      <c r="I16" s="31"/>
      <c r="J16" s="63"/>
      <c r="K16" s="43">
        <f t="shared" si="5"/>
        <v>0.51822916666666652</v>
      </c>
      <c r="L16" s="26">
        <f t="shared" si="6"/>
        <v>0.52430555555555536</v>
      </c>
    </row>
    <row r="17" spans="1:12" x14ac:dyDescent="0.3">
      <c r="A17" s="16" t="s">
        <v>22</v>
      </c>
      <c r="B17" s="9"/>
      <c r="C17" s="10">
        <v>1000</v>
      </c>
      <c r="D17" s="11">
        <v>20</v>
      </c>
      <c r="E17" s="11">
        <f t="shared" ref="E17:E20" si="8">IF(F17="Q",ROUNDUP(D17/4,0),ROUNDUP(D17/2,0))</f>
        <v>5</v>
      </c>
      <c r="F17" s="11" t="s">
        <v>21</v>
      </c>
      <c r="G17" s="27">
        <v>1.736111111111111E-3</v>
      </c>
      <c r="H17" s="34">
        <f t="shared" si="1"/>
        <v>8.6805555555555559E-3</v>
      </c>
      <c r="I17" s="30"/>
      <c r="J17" s="62"/>
      <c r="K17" s="44">
        <f t="shared" si="5"/>
        <v>0.52430555555555536</v>
      </c>
      <c r="L17" s="12">
        <f t="shared" si="6"/>
        <v>0.53298611111111094</v>
      </c>
    </row>
    <row r="18" spans="1:12" x14ac:dyDescent="0.3">
      <c r="A18" s="16" t="s">
        <v>23</v>
      </c>
      <c r="B18" s="9"/>
      <c r="C18" s="10">
        <v>1000</v>
      </c>
      <c r="D18" s="11">
        <v>20</v>
      </c>
      <c r="E18" s="11">
        <f t="shared" si="8"/>
        <v>5</v>
      </c>
      <c r="F18" s="11" t="s">
        <v>21</v>
      </c>
      <c r="G18" s="27">
        <v>1.736111111111111E-3</v>
      </c>
      <c r="H18" s="34">
        <f t="shared" ref="H18:H21" si="9">E18*G18</f>
        <v>8.6805555555555559E-3</v>
      </c>
      <c r="I18" s="30"/>
      <c r="J18" s="62"/>
      <c r="K18" s="44">
        <f t="shared" si="5"/>
        <v>0.53298611111111094</v>
      </c>
      <c r="L18" s="12">
        <f t="shared" si="6"/>
        <v>0.54166666666666652</v>
      </c>
    </row>
    <row r="19" spans="1:12" x14ac:dyDescent="0.3">
      <c r="A19" s="16" t="s">
        <v>24</v>
      </c>
      <c r="B19" s="9"/>
      <c r="C19" s="10">
        <v>1000</v>
      </c>
      <c r="D19" s="11">
        <v>20</v>
      </c>
      <c r="E19" s="11">
        <f t="shared" si="8"/>
        <v>5</v>
      </c>
      <c r="F19" s="11" t="s">
        <v>21</v>
      </c>
      <c r="G19" s="27">
        <v>1.736111111111111E-3</v>
      </c>
      <c r="H19" s="34">
        <f t="shared" si="9"/>
        <v>8.6805555555555559E-3</v>
      </c>
      <c r="I19" s="30"/>
      <c r="J19" s="62"/>
      <c r="K19" s="44">
        <f t="shared" si="5"/>
        <v>0.54166666666666652</v>
      </c>
      <c r="L19" s="12">
        <f t="shared" si="6"/>
        <v>0.5503472222222221</v>
      </c>
    </row>
    <row r="20" spans="1:12" x14ac:dyDescent="0.3">
      <c r="A20" s="16" t="s">
        <v>25</v>
      </c>
      <c r="B20" s="9"/>
      <c r="C20" s="10">
        <v>1000</v>
      </c>
      <c r="D20" s="11">
        <v>20</v>
      </c>
      <c r="E20" s="11">
        <f t="shared" si="8"/>
        <v>5</v>
      </c>
      <c r="F20" s="11" t="s">
        <v>21</v>
      </c>
      <c r="G20" s="27">
        <v>1.736111111111111E-3</v>
      </c>
      <c r="H20" s="34">
        <f t="shared" si="9"/>
        <v>8.6805555555555559E-3</v>
      </c>
      <c r="I20" s="30"/>
      <c r="J20" s="62"/>
      <c r="K20" s="44">
        <f t="shared" si="5"/>
        <v>0.5503472222222221</v>
      </c>
      <c r="L20" s="12">
        <f t="shared" si="6"/>
        <v>0.55902777777777768</v>
      </c>
    </row>
    <row r="21" spans="1:12" x14ac:dyDescent="0.3">
      <c r="A21" s="17" t="s">
        <v>22</v>
      </c>
      <c r="B21" s="18"/>
      <c r="C21" s="19">
        <v>1500</v>
      </c>
      <c r="D21" s="20">
        <v>20</v>
      </c>
      <c r="E21" s="20">
        <f t="shared" ref="E21:E28" si="10">IF(F21="Q",ROUNDUP(D21/4,0),ROUNDUP(D21/2,0))</f>
        <v>5</v>
      </c>
      <c r="F21" s="20" t="s">
        <v>21</v>
      </c>
      <c r="G21" s="29">
        <v>2.3148148148148147E-3</v>
      </c>
      <c r="H21" s="35">
        <f t="shared" si="9"/>
        <v>1.1574074074074073E-2</v>
      </c>
      <c r="I21" s="32"/>
      <c r="J21" s="64"/>
      <c r="K21" s="45">
        <f t="shared" si="5"/>
        <v>0.55902777777777768</v>
      </c>
      <c r="L21" s="21">
        <f t="shared" si="6"/>
        <v>0.57060185185185175</v>
      </c>
    </row>
    <row r="22" spans="1:12" x14ac:dyDescent="0.3">
      <c r="A22" s="17" t="s">
        <v>23</v>
      </c>
      <c r="B22" s="18"/>
      <c r="C22" s="19">
        <v>1500</v>
      </c>
      <c r="D22" s="20">
        <v>20</v>
      </c>
      <c r="E22" s="20">
        <f t="shared" si="10"/>
        <v>5</v>
      </c>
      <c r="F22" s="20" t="s">
        <v>21</v>
      </c>
      <c r="G22" s="29">
        <v>2.3148148148148147E-3</v>
      </c>
      <c r="H22" s="35">
        <f t="shared" ref="H22:H29" si="11">E22*G22</f>
        <v>1.1574074074074073E-2</v>
      </c>
      <c r="I22" s="32"/>
      <c r="J22" s="64"/>
      <c r="K22" s="45">
        <f t="shared" si="5"/>
        <v>0.57060185185185175</v>
      </c>
      <c r="L22" s="21">
        <f t="shared" si="6"/>
        <v>0.58217592592592582</v>
      </c>
    </row>
    <row r="23" spans="1:12" x14ac:dyDescent="0.3">
      <c r="A23" s="17" t="s">
        <v>24</v>
      </c>
      <c r="B23" s="18"/>
      <c r="C23" s="19">
        <v>1500</v>
      </c>
      <c r="D23" s="20">
        <v>20</v>
      </c>
      <c r="E23" s="20">
        <f t="shared" si="10"/>
        <v>5</v>
      </c>
      <c r="F23" s="20" t="s">
        <v>21</v>
      </c>
      <c r="G23" s="29">
        <v>2.3148148148148147E-3</v>
      </c>
      <c r="H23" s="35">
        <f t="shared" si="11"/>
        <v>1.1574074074074073E-2</v>
      </c>
      <c r="I23" s="32"/>
      <c r="J23" s="64"/>
      <c r="K23" s="45">
        <f t="shared" si="5"/>
        <v>0.58217592592592582</v>
      </c>
      <c r="L23" s="21">
        <f t="shared" si="6"/>
        <v>0.59374999999999989</v>
      </c>
    </row>
    <row r="24" spans="1:12" x14ac:dyDescent="0.3">
      <c r="A24" s="17" t="s">
        <v>25</v>
      </c>
      <c r="B24" s="18"/>
      <c r="C24" s="19">
        <v>1500</v>
      </c>
      <c r="D24" s="20">
        <v>20</v>
      </c>
      <c r="E24" s="20">
        <f t="shared" si="10"/>
        <v>5</v>
      </c>
      <c r="F24" s="20" t="s">
        <v>21</v>
      </c>
      <c r="G24" s="29">
        <v>2.3148148148148147E-3</v>
      </c>
      <c r="H24" s="35">
        <f t="shared" si="11"/>
        <v>1.1574074074074073E-2</v>
      </c>
      <c r="I24" s="32"/>
      <c r="J24" s="64"/>
      <c r="K24" s="45">
        <f t="shared" si="5"/>
        <v>0.59374999999999989</v>
      </c>
      <c r="L24" s="21">
        <f t="shared" si="6"/>
        <v>0.60532407407407396</v>
      </c>
    </row>
    <row r="25" spans="1:12" x14ac:dyDescent="0.3">
      <c r="A25" s="16" t="s">
        <v>22</v>
      </c>
      <c r="B25" s="9"/>
      <c r="C25" s="10" t="s">
        <v>26</v>
      </c>
      <c r="D25" s="11">
        <v>6</v>
      </c>
      <c r="E25" s="11">
        <f t="shared" si="10"/>
        <v>3</v>
      </c>
      <c r="F25" s="11" t="s">
        <v>27</v>
      </c>
      <c r="G25" s="27">
        <v>2.4305555555555556E-3</v>
      </c>
      <c r="H25" s="34">
        <f t="shared" si="11"/>
        <v>7.2916666666666668E-3</v>
      </c>
      <c r="I25" s="30"/>
      <c r="J25" s="62"/>
      <c r="K25" s="44">
        <f t="shared" si="5"/>
        <v>0.60532407407407396</v>
      </c>
      <c r="L25" s="12">
        <f t="shared" si="6"/>
        <v>0.61261574074074066</v>
      </c>
    </row>
    <row r="26" spans="1:12" x14ac:dyDescent="0.3">
      <c r="A26" s="16" t="s">
        <v>23</v>
      </c>
      <c r="B26" s="9"/>
      <c r="C26" s="10" t="s">
        <v>26</v>
      </c>
      <c r="D26" s="11">
        <v>6</v>
      </c>
      <c r="E26" s="11">
        <f t="shared" si="10"/>
        <v>3</v>
      </c>
      <c r="F26" s="11" t="s">
        <v>27</v>
      </c>
      <c r="G26" s="27">
        <v>2.4305555555555556E-3</v>
      </c>
      <c r="H26" s="34">
        <f t="shared" si="11"/>
        <v>7.2916666666666668E-3</v>
      </c>
      <c r="I26" s="30"/>
      <c r="J26" s="62"/>
      <c r="K26" s="44">
        <f t="shared" si="5"/>
        <v>0.61261574074074066</v>
      </c>
      <c r="L26" s="12">
        <f t="shared" si="6"/>
        <v>0.61990740740740735</v>
      </c>
    </row>
    <row r="27" spans="1:12" x14ac:dyDescent="0.3">
      <c r="A27" s="16" t="s">
        <v>24</v>
      </c>
      <c r="B27" s="9"/>
      <c r="C27" s="10" t="s">
        <v>26</v>
      </c>
      <c r="D27" s="11">
        <v>6</v>
      </c>
      <c r="E27" s="11">
        <f t="shared" si="10"/>
        <v>3</v>
      </c>
      <c r="F27" s="11" t="s">
        <v>27</v>
      </c>
      <c r="G27" s="27">
        <v>2.4305555555555556E-3</v>
      </c>
      <c r="H27" s="34">
        <f t="shared" si="11"/>
        <v>7.2916666666666668E-3</v>
      </c>
      <c r="I27" s="30"/>
      <c r="J27" s="62"/>
      <c r="K27" s="44">
        <f t="shared" si="5"/>
        <v>0.61990740740740735</v>
      </c>
      <c r="L27" s="12">
        <f t="shared" si="6"/>
        <v>0.62719907407407405</v>
      </c>
    </row>
    <row r="28" spans="1:12" x14ac:dyDescent="0.3">
      <c r="A28" s="16" t="s">
        <v>25</v>
      </c>
      <c r="B28" s="9"/>
      <c r="C28" s="10" t="s">
        <v>26</v>
      </c>
      <c r="D28" s="11">
        <v>6</v>
      </c>
      <c r="E28" s="11">
        <f t="shared" si="10"/>
        <v>3</v>
      </c>
      <c r="F28" s="11" t="s">
        <v>27</v>
      </c>
      <c r="G28" s="27">
        <v>2.4305555555555556E-3</v>
      </c>
      <c r="H28" s="34">
        <f t="shared" si="11"/>
        <v>7.2916666666666668E-3</v>
      </c>
      <c r="I28" s="30"/>
      <c r="J28" s="62"/>
      <c r="K28" s="44">
        <f t="shared" si="5"/>
        <v>0.62719907407407405</v>
      </c>
      <c r="L28" s="12">
        <f t="shared" si="6"/>
        <v>0.63449074074074074</v>
      </c>
    </row>
    <row r="29" spans="1:12" x14ac:dyDescent="0.3">
      <c r="A29" s="22" t="s">
        <v>22</v>
      </c>
      <c r="B29" s="23"/>
      <c r="C29" s="24" t="s">
        <v>28</v>
      </c>
      <c r="D29" s="25">
        <v>1</v>
      </c>
      <c r="E29" s="25">
        <f t="shared" ref="E29:E34" si="12">IF(F29="Q",ROUNDUP(D29/4,0),ROUNDUP(D29/2,0))</f>
        <v>1</v>
      </c>
      <c r="F29" s="25" t="s">
        <v>28</v>
      </c>
      <c r="G29" s="28">
        <v>8.3333333333333332E-3</v>
      </c>
      <c r="H29" s="33">
        <f t="shared" si="11"/>
        <v>8.3333333333333332E-3</v>
      </c>
      <c r="I29" s="31"/>
      <c r="J29" s="63"/>
      <c r="K29" s="43">
        <f t="shared" si="5"/>
        <v>0.63449074074074074</v>
      </c>
      <c r="L29" s="26">
        <f t="shared" si="6"/>
        <v>0.64282407407407405</v>
      </c>
    </row>
    <row r="30" spans="1:12" x14ac:dyDescent="0.3">
      <c r="A30" s="22" t="s">
        <v>23</v>
      </c>
      <c r="B30" s="23"/>
      <c r="C30" s="24" t="s">
        <v>28</v>
      </c>
      <c r="D30" s="25">
        <v>1</v>
      </c>
      <c r="E30" s="25">
        <f t="shared" si="12"/>
        <v>1</v>
      </c>
      <c r="F30" s="25" t="s">
        <v>28</v>
      </c>
      <c r="G30" s="28">
        <v>8.3333333333333332E-3</v>
      </c>
      <c r="H30" s="33">
        <f t="shared" ref="H30:H35" si="13">E30*G30</f>
        <v>8.3333333333333332E-3</v>
      </c>
      <c r="I30" s="31"/>
      <c r="J30" s="63"/>
      <c r="K30" s="43">
        <f t="shared" si="5"/>
        <v>0.64282407407407405</v>
      </c>
      <c r="L30" s="26">
        <f t="shared" si="6"/>
        <v>0.65115740740740735</v>
      </c>
    </row>
    <row r="31" spans="1:12" x14ac:dyDescent="0.3">
      <c r="A31" s="22" t="s">
        <v>24</v>
      </c>
      <c r="B31" s="23"/>
      <c r="C31" s="24" t="s">
        <v>28</v>
      </c>
      <c r="D31" s="25">
        <v>1</v>
      </c>
      <c r="E31" s="25">
        <f t="shared" si="12"/>
        <v>1</v>
      </c>
      <c r="F31" s="25" t="s">
        <v>28</v>
      </c>
      <c r="G31" s="28">
        <v>8.3333333333333332E-3</v>
      </c>
      <c r="H31" s="33">
        <f t="shared" si="13"/>
        <v>8.3333333333333332E-3</v>
      </c>
      <c r="I31" s="31"/>
      <c r="J31" s="63"/>
      <c r="K31" s="43">
        <f t="shared" si="5"/>
        <v>0.65115740740740735</v>
      </c>
      <c r="L31" s="26">
        <f t="shared" si="6"/>
        <v>0.65949074074074066</v>
      </c>
    </row>
    <row r="32" spans="1:12" x14ac:dyDescent="0.3">
      <c r="A32" s="22" t="s">
        <v>25</v>
      </c>
      <c r="B32" s="23"/>
      <c r="C32" s="24" t="s">
        <v>28</v>
      </c>
      <c r="D32" s="25">
        <v>1</v>
      </c>
      <c r="E32" s="25">
        <f t="shared" si="12"/>
        <v>1</v>
      </c>
      <c r="F32" s="25" t="s">
        <v>28</v>
      </c>
      <c r="G32" s="28">
        <v>8.3333333333333332E-3</v>
      </c>
      <c r="H32" s="33">
        <f t="shared" si="13"/>
        <v>8.3333333333333332E-3</v>
      </c>
      <c r="I32" s="31"/>
      <c r="J32" s="63"/>
      <c r="K32" s="43">
        <f t="shared" si="5"/>
        <v>0.65949074074074066</v>
      </c>
      <c r="L32" s="26">
        <f t="shared" si="6"/>
        <v>0.66782407407407396</v>
      </c>
    </row>
    <row r="33" spans="1:12" x14ac:dyDescent="0.3">
      <c r="A33" s="16" t="s">
        <v>29</v>
      </c>
      <c r="B33" s="9"/>
      <c r="C33" s="10" t="s">
        <v>30</v>
      </c>
      <c r="D33" s="11">
        <v>6</v>
      </c>
      <c r="E33" s="11">
        <f t="shared" si="12"/>
        <v>3</v>
      </c>
      <c r="F33" s="11" t="s">
        <v>30</v>
      </c>
      <c r="G33" s="27">
        <v>4.1666666666666666E-3</v>
      </c>
      <c r="H33" s="34">
        <f t="shared" ref="H33:H34" si="14">E33*G33</f>
        <v>1.2500000000000001E-2</v>
      </c>
      <c r="I33" s="30"/>
      <c r="J33" s="62"/>
      <c r="K33" s="44">
        <f t="shared" si="5"/>
        <v>0.66782407407407396</v>
      </c>
      <c r="L33" s="12">
        <f t="shared" si="6"/>
        <v>0.68032407407407391</v>
      </c>
    </row>
    <row r="34" spans="1:12" x14ac:dyDescent="0.3">
      <c r="A34" s="16" t="s">
        <v>31</v>
      </c>
      <c r="B34" s="9"/>
      <c r="C34" s="10" t="s">
        <v>30</v>
      </c>
      <c r="D34" s="11">
        <v>6</v>
      </c>
      <c r="E34" s="11">
        <f t="shared" si="12"/>
        <v>3</v>
      </c>
      <c r="F34" s="11" t="s">
        <v>30</v>
      </c>
      <c r="G34" s="27">
        <v>4.1666666666666666E-3</v>
      </c>
      <c r="H34" s="34">
        <f t="shared" si="14"/>
        <v>1.2500000000000001E-2</v>
      </c>
      <c r="I34" s="30"/>
      <c r="J34" s="62"/>
      <c r="K34" s="44">
        <f t="shared" si="5"/>
        <v>0.68032407407407391</v>
      </c>
      <c r="L34" s="12">
        <f t="shared" si="6"/>
        <v>0.69282407407407387</v>
      </c>
    </row>
    <row r="35" spans="1:12" x14ac:dyDescent="0.3">
      <c r="A35" s="17" t="s">
        <v>22</v>
      </c>
      <c r="B35" s="18"/>
      <c r="C35" s="19" t="s">
        <v>32</v>
      </c>
      <c r="D35" s="20">
        <v>6</v>
      </c>
      <c r="E35" s="20">
        <f t="shared" ref="E35:E38" si="15">IF(F35="Q",ROUNDUP(D35/4,0),ROUNDUP(D35/2,0))</f>
        <v>3</v>
      </c>
      <c r="F35" s="20" t="s">
        <v>27</v>
      </c>
      <c r="G35" s="29">
        <v>3.472222222222222E-3</v>
      </c>
      <c r="H35" s="35">
        <f t="shared" si="13"/>
        <v>1.0416666666666666E-2</v>
      </c>
      <c r="I35" s="32"/>
      <c r="J35" s="64"/>
      <c r="K35" s="45">
        <f t="shared" si="5"/>
        <v>0.69282407407407387</v>
      </c>
      <c r="L35" s="21">
        <f t="shared" si="6"/>
        <v>0.7032407407407405</v>
      </c>
    </row>
    <row r="36" spans="1:12" x14ac:dyDescent="0.3">
      <c r="A36" s="17" t="s">
        <v>23</v>
      </c>
      <c r="B36" s="18"/>
      <c r="C36" s="19" t="s">
        <v>32</v>
      </c>
      <c r="D36" s="20">
        <v>6</v>
      </c>
      <c r="E36" s="20">
        <f t="shared" si="15"/>
        <v>3</v>
      </c>
      <c r="F36" s="20" t="s">
        <v>27</v>
      </c>
      <c r="G36" s="29">
        <v>3.8194444444444443E-3</v>
      </c>
      <c r="H36" s="35">
        <f t="shared" ref="H36:H38" si="16">E36*G36</f>
        <v>1.1458333333333333E-2</v>
      </c>
      <c r="I36" s="32"/>
      <c r="J36" s="64"/>
      <c r="K36" s="45">
        <f t="shared" si="5"/>
        <v>0.7032407407407405</v>
      </c>
      <c r="L36" s="21">
        <f t="shared" si="6"/>
        <v>0.71469907407407385</v>
      </c>
    </row>
    <row r="37" spans="1:12" x14ac:dyDescent="0.3">
      <c r="A37" s="17" t="s">
        <v>24</v>
      </c>
      <c r="B37" s="18"/>
      <c r="C37" s="19" t="s">
        <v>32</v>
      </c>
      <c r="D37" s="20">
        <v>6</v>
      </c>
      <c r="E37" s="20">
        <f t="shared" si="15"/>
        <v>3</v>
      </c>
      <c r="F37" s="20" t="s">
        <v>27</v>
      </c>
      <c r="G37" s="29">
        <v>3.472222222222222E-3</v>
      </c>
      <c r="H37" s="35">
        <f t="shared" si="16"/>
        <v>1.0416666666666666E-2</v>
      </c>
      <c r="I37" s="32"/>
      <c r="J37" s="64"/>
      <c r="K37" s="45">
        <f t="shared" si="5"/>
        <v>0.71469907407407385</v>
      </c>
      <c r="L37" s="21">
        <f t="shared" si="6"/>
        <v>0.72511574074074048</v>
      </c>
    </row>
    <row r="38" spans="1:12" ht="16.2" thickBot="1" x14ac:dyDescent="0.35">
      <c r="A38" s="17" t="s">
        <v>25</v>
      </c>
      <c r="B38" s="18"/>
      <c r="C38" s="19" t="s">
        <v>32</v>
      </c>
      <c r="D38" s="20">
        <v>6</v>
      </c>
      <c r="E38" s="20">
        <f t="shared" si="15"/>
        <v>3</v>
      </c>
      <c r="F38" s="20" t="s">
        <v>27</v>
      </c>
      <c r="G38" s="29">
        <v>3.8194444444444443E-3</v>
      </c>
      <c r="H38" s="36">
        <f t="shared" si="16"/>
        <v>1.1458333333333333E-2</v>
      </c>
      <c r="I38" s="32"/>
      <c r="J38" s="64"/>
      <c r="K38" s="45">
        <f t="shared" si="5"/>
        <v>0.72511574074074048</v>
      </c>
      <c r="L38" s="21">
        <f t="shared" si="6"/>
        <v>0.73657407407407383</v>
      </c>
    </row>
    <row r="39" spans="1:12" ht="16.8" thickBot="1" x14ac:dyDescent="0.35">
      <c r="A39" s="39"/>
      <c r="B39" s="40"/>
      <c r="C39" s="40"/>
      <c r="D39" s="40"/>
      <c r="E39" s="40"/>
      <c r="F39" s="40"/>
      <c r="G39" s="40"/>
      <c r="H39" s="40"/>
      <c r="I39" s="40"/>
      <c r="J39" s="41"/>
      <c r="K39" s="40"/>
      <c r="L39" s="41"/>
    </row>
    <row r="40" spans="1:12" ht="16.2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2" spans="1:12" ht="17.399999999999999" x14ac:dyDescent="0.3">
      <c r="A42" s="14"/>
      <c r="B42" s="1"/>
      <c r="C42" s="2"/>
      <c r="H42" s="3"/>
      <c r="I42" s="3"/>
    </row>
    <row r="43" spans="1:12" x14ac:dyDescent="0.3">
      <c r="B43" s="1"/>
      <c r="C43" s="2"/>
      <c r="H43" s="3"/>
      <c r="I43" s="3"/>
    </row>
    <row r="44" spans="1:12" x14ac:dyDescent="0.3">
      <c r="B44" s="1"/>
      <c r="C44" s="2"/>
      <c r="H44" s="3"/>
      <c r="I44" s="3"/>
    </row>
    <row r="45" spans="1:12" x14ac:dyDescent="0.3">
      <c r="B45" s="1"/>
      <c r="C45" s="2"/>
      <c r="H45" s="3"/>
      <c r="I45" s="3"/>
    </row>
    <row r="46" spans="1:12" x14ac:dyDescent="0.3">
      <c r="B46" s="1"/>
      <c r="C46" s="2"/>
      <c r="H46" s="3"/>
      <c r="I46" s="3"/>
    </row>
    <row r="47" spans="1:12" x14ac:dyDescent="0.3">
      <c r="B47" s="1"/>
      <c r="C47" s="2"/>
      <c r="H47" s="3"/>
      <c r="I47" s="3"/>
    </row>
    <row r="48" spans="1:12" x14ac:dyDescent="0.3">
      <c r="B48" s="1"/>
      <c r="C48" s="2"/>
      <c r="H48" s="3"/>
      <c r="I48" s="3"/>
    </row>
    <row r="49" spans="2:9" x14ac:dyDescent="0.3">
      <c r="B49" s="1"/>
      <c r="C49" s="2"/>
      <c r="H49" s="3"/>
      <c r="I49" s="3"/>
    </row>
    <row r="50" spans="2:9" x14ac:dyDescent="0.3">
      <c r="B50" s="1"/>
      <c r="C50" s="2"/>
      <c r="H50" s="3"/>
      <c r="I50" s="3"/>
    </row>
    <row r="51" spans="2:9" x14ac:dyDescent="0.3">
      <c r="B51" s="1"/>
      <c r="C51" s="2"/>
      <c r="H51" s="3"/>
      <c r="I51" s="3"/>
    </row>
    <row r="52" spans="2:9" x14ac:dyDescent="0.3">
      <c r="B52" s="1"/>
      <c r="C52" s="2"/>
      <c r="H52" s="3"/>
      <c r="I52" s="3"/>
    </row>
  </sheetData>
  <mergeCells count="9">
    <mergeCell ref="H9:J9"/>
    <mergeCell ref="K9:L9"/>
    <mergeCell ref="A2:A4"/>
    <mergeCell ref="C5:E5"/>
    <mergeCell ref="A9:A10"/>
    <mergeCell ref="C9:C10"/>
    <mergeCell ref="E9:E10"/>
    <mergeCell ref="F9:F10"/>
    <mergeCell ref="G9:G10"/>
  </mergeCells>
  <pageMargins left="0.7" right="0.7" top="0.75" bottom="0.75" header="0.3" footer="0.3"/>
  <pageSetup paperSize="9" scale="6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89FCB-2629-FD40-A2C5-35E5762AC1BD}">
  <sheetPr>
    <pageSetUpPr fitToPage="1"/>
  </sheetPr>
  <dimension ref="A1:L45"/>
  <sheetViews>
    <sheetView tabSelected="1" view="pageBreakPreview" zoomScale="75" zoomScaleNormal="100" zoomScaleSheetLayoutView="75" workbookViewId="0">
      <selection activeCell="J35" sqref="J35"/>
    </sheetView>
  </sheetViews>
  <sheetFormatPr defaultColWidth="11" defaultRowHeight="15.6" x14ac:dyDescent="0.3"/>
  <cols>
    <col min="1" max="1" width="25.8984375" customWidth="1"/>
    <col min="2" max="3" width="9.09765625" customWidth="1"/>
    <col min="4" max="4" width="12.5" customWidth="1"/>
    <col min="5" max="5" width="10" customWidth="1"/>
    <col min="6" max="6" width="5" customWidth="1"/>
    <col min="7" max="10" width="7.5" customWidth="1"/>
    <col min="11" max="12" width="8.3984375" customWidth="1"/>
  </cols>
  <sheetData>
    <row r="1" spans="1:12" x14ac:dyDescent="0.3">
      <c r="A1" s="46"/>
      <c r="B1" s="47"/>
      <c r="C1" s="48"/>
      <c r="D1" s="49"/>
      <c r="E1" s="49"/>
      <c r="F1" s="49"/>
      <c r="G1" s="49"/>
      <c r="H1" s="50"/>
      <c r="I1" s="50"/>
      <c r="J1" s="49"/>
      <c r="K1" s="49"/>
      <c r="L1" s="51"/>
    </row>
    <row r="2" spans="1:12" ht="16.2" x14ac:dyDescent="0.3">
      <c r="A2" s="134" t="s">
        <v>0</v>
      </c>
      <c r="B2" s="52"/>
      <c r="C2" s="53" t="s">
        <v>1</v>
      </c>
      <c r="D2" s="15"/>
      <c r="E2" s="15"/>
      <c r="F2" s="15"/>
      <c r="G2" s="15"/>
      <c r="H2" s="54"/>
      <c r="I2" s="54"/>
      <c r="J2" s="15"/>
      <c r="K2" s="15"/>
      <c r="L2" s="55"/>
    </row>
    <row r="3" spans="1:12" x14ac:dyDescent="0.3">
      <c r="A3" s="134"/>
      <c r="B3" s="52"/>
      <c r="C3" s="15"/>
      <c r="D3" s="15"/>
      <c r="E3" s="15"/>
      <c r="F3" s="15"/>
      <c r="G3" s="15"/>
      <c r="H3" s="54"/>
      <c r="I3" s="54"/>
      <c r="J3" s="15"/>
      <c r="K3" s="15"/>
      <c r="L3" s="55"/>
    </row>
    <row r="4" spans="1:12" ht="16.2" x14ac:dyDescent="0.3">
      <c r="A4" s="134"/>
      <c r="B4" s="52"/>
      <c r="C4" s="56" t="s">
        <v>2</v>
      </c>
      <c r="D4" s="57"/>
      <c r="E4" s="57"/>
      <c r="F4" s="15"/>
      <c r="G4" s="15"/>
      <c r="H4" s="54"/>
      <c r="I4" s="54"/>
      <c r="J4" s="15"/>
      <c r="K4" s="15"/>
      <c r="L4" s="55"/>
    </row>
    <row r="5" spans="1:12" ht="16.2" x14ac:dyDescent="0.3">
      <c r="A5" s="58"/>
      <c r="B5" s="52"/>
      <c r="C5" s="135">
        <v>45647</v>
      </c>
      <c r="D5" s="135"/>
      <c r="E5" s="135"/>
      <c r="F5" s="15"/>
      <c r="G5" s="15"/>
      <c r="H5" s="54"/>
      <c r="I5" s="54"/>
      <c r="J5" s="15"/>
      <c r="K5" s="15"/>
      <c r="L5" s="55"/>
    </row>
    <row r="6" spans="1:12" x14ac:dyDescent="0.3">
      <c r="A6" s="58"/>
      <c r="B6" s="52"/>
      <c r="C6" s="15"/>
      <c r="D6" s="15"/>
      <c r="E6" s="15"/>
      <c r="F6" s="15"/>
      <c r="G6" s="15"/>
      <c r="H6" s="54"/>
      <c r="I6" s="54"/>
      <c r="J6" s="15"/>
      <c r="K6" s="15"/>
      <c r="L6" s="55"/>
    </row>
    <row r="7" spans="1:12" x14ac:dyDescent="0.3">
      <c r="A7" s="59"/>
      <c r="B7" s="52"/>
      <c r="C7" s="54" t="s">
        <v>3</v>
      </c>
      <c r="D7" s="60">
        <v>45636</v>
      </c>
      <c r="E7" s="54"/>
      <c r="F7" s="54"/>
      <c r="G7" s="15"/>
      <c r="H7" s="54"/>
      <c r="I7" s="54"/>
      <c r="J7" s="15"/>
      <c r="K7" s="15"/>
      <c r="L7" s="55"/>
    </row>
    <row r="8" spans="1:12" ht="16.2" thickBot="1" x14ac:dyDescent="0.35">
      <c r="A8" s="58"/>
      <c r="B8" s="52"/>
      <c r="C8" s="15"/>
      <c r="D8" s="15"/>
      <c r="E8" s="15"/>
      <c r="F8" s="15"/>
      <c r="G8" s="15"/>
      <c r="H8" s="54"/>
      <c r="I8" s="54"/>
      <c r="J8" s="15"/>
      <c r="K8" s="15"/>
      <c r="L8" s="55"/>
    </row>
    <row r="9" spans="1:12" x14ac:dyDescent="0.3">
      <c r="A9" s="159" t="s">
        <v>4</v>
      </c>
      <c r="B9" s="80" t="s">
        <v>5</v>
      </c>
      <c r="C9" s="138" t="s">
        <v>33</v>
      </c>
      <c r="D9" s="81"/>
      <c r="E9" s="140" t="s">
        <v>34</v>
      </c>
      <c r="F9" s="154" t="s">
        <v>9</v>
      </c>
      <c r="G9" s="142" t="s">
        <v>35</v>
      </c>
      <c r="H9" s="144" t="s">
        <v>36</v>
      </c>
      <c r="I9" s="144"/>
      <c r="J9" s="144"/>
      <c r="K9" s="145" t="s">
        <v>37</v>
      </c>
      <c r="L9" s="146"/>
    </row>
    <row r="10" spans="1:12" ht="16.2" thickBot="1" x14ac:dyDescent="0.35">
      <c r="A10" s="160"/>
      <c r="B10" s="82" t="s">
        <v>38</v>
      </c>
      <c r="C10" s="139"/>
      <c r="D10" s="83" t="s">
        <v>39</v>
      </c>
      <c r="E10" s="141"/>
      <c r="F10" s="155"/>
      <c r="G10" s="143"/>
      <c r="H10" s="77" t="s">
        <v>15</v>
      </c>
      <c r="I10" s="77" t="s">
        <v>16</v>
      </c>
      <c r="J10" s="77" t="s">
        <v>40</v>
      </c>
      <c r="K10" s="79" t="s">
        <v>18</v>
      </c>
      <c r="L10" s="78" t="s">
        <v>19</v>
      </c>
    </row>
    <row r="11" spans="1:12" ht="16.2" thickBot="1" x14ac:dyDescent="0.35">
      <c r="A11" s="151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3"/>
    </row>
    <row r="12" spans="1:12" ht="16.2" thickBot="1" x14ac:dyDescent="0.35">
      <c r="A12" s="156" t="s">
        <v>41</v>
      </c>
      <c r="B12" s="157"/>
      <c r="C12" s="157"/>
      <c r="D12" s="157"/>
      <c r="E12" s="157"/>
      <c r="F12" s="157"/>
      <c r="G12" s="157"/>
      <c r="H12" s="157"/>
      <c r="I12" s="157"/>
      <c r="J12" s="158"/>
      <c r="K12" s="128">
        <v>0.48958333333333331</v>
      </c>
      <c r="L12" s="129">
        <v>0.51041666666666663</v>
      </c>
    </row>
    <row r="13" spans="1:12" x14ac:dyDescent="0.3">
      <c r="A13" s="118"/>
      <c r="B13" s="119"/>
      <c r="C13" s="120"/>
      <c r="D13" s="121"/>
      <c r="E13" s="122"/>
      <c r="F13" s="123"/>
      <c r="G13" s="124"/>
      <c r="H13" s="125"/>
      <c r="I13" s="126"/>
      <c r="J13" s="127"/>
      <c r="K13" s="94">
        <v>0.52083333333333337</v>
      </c>
      <c r="L13" s="76">
        <f t="shared" ref="L13:L14" si="0">H13+J13+K13+I13</f>
        <v>0.52083333333333337</v>
      </c>
    </row>
    <row r="14" spans="1:12" x14ac:dyDescent="0.3">
      <c r="A14" s="97" t="s">
        <v>43</v>
      </c>
      <c r="B14" s="98"/>
      <c r="C14" s="130">
        <v>500</v>
      </c>
      <c r="D14" s="100">
        <v>20</v>
      </c>
      <c r="E14" s="101">
        <f t="shared" ref="E14:E28" si="1">IF(F14="Q",ROUNDUP(D14/4,0),ROUNDUP(D14/2,0))</f>
        <v>5</v>
      </c>
      <c r="F14" s="102" t="s">
        <v>21</v>
      </c>
      <c r="G14" s="103">
        <v>1.2152777777777778E-3</v>
      </c>
      <c r="H14" s="86">
        <f t="shared" ref="H14:H31" si="2">E14*G14</f>
        <v>6.076388888888889E-3</v>
      </c>
      <c r="I14" s="85"/>
      <c r="J14" s="90"/>
      <c r="K14" s="93">
        <f>L13</f>
        <v>0.52083333333333337</v>
      </c>
      <c r="L14" s="12">
        <f t="shared" si="0"/>
        <v>0.52690972222222221</v>
      </c>
    </row>
    <row r="15" spans="1:12" x14ac:dyDescent="0.3">
      <c r="A15" s="97" t="s">
        <v>44</v>
      </c>
      <c r="B15" s="98"/>
      <c r="C15" s="130">
        <v>500</v>
      </c>
      <c r="D15" s="100">
        <v>20</v>
      </c>
      <c r="E15" s="101">
        <f>IF(F15="Q",ROUNDUP(D15/4,0),ROUNDUP(D15/2,0))</f>
        <v>5</v>
      </c>
      <c r="F15" s="102" t="s">
        <v>21</v>
      </c>
      <c r="G15" s="103">
        <v>1.2152777777777778E-3</v>
      </c>
      <c r="H15" s="86">
        <f>E15*G15</f>
        <v>6.076388888888889E-3</v>
      </c>
      <c r="I15" s="85"/>
      <c r="J15" s="90"/>
      <c r="K15" s="93">
        <f t="shared" ref="K15:K31" si="3">L14</f>
        <v>0.52690972222222221</v>
      </c>
      <c r="L15" s="12">
        <f t="shared" ref="L15:L16" si="4">H15+J15+K15+I15</f>
        <v>0.53298611111111105</v>
      </c>
    </row>
    <row r="16" spans="1:12" x14ac:dyDescent="0.3">
      <c r="A16" s="97" t="s">
        <v>45</v>
      </c>
      <c r="B16" s="98"/>
      <c r="C16" s="130">
        <v>500</v>
      </c>
      <c r="D16" s="100">
        <v>20</v>
      </c>
      <c r="E16" s="101">
        <f t="shared" si="1"/>
        <v>5</v>
      </c>
      <c r="F16" s="102" t="s">
        <v>21</v>
      </c>
      <c r="G16" s="103">
        <v>1.2152777777777778E-3</v>
      </c>
      <c r="H16" s="86">
        <f t="shared" si="2"/>
        <v>6.076388888888889E-3</v>
      </c>
      <c r="I16" s="85"/>
      <c r="J16" s="90"/>
      <c r="K16" s="93">
        <f t="shared" si="3"/>
        <v>0.53298611111111105</v>
      </c>
      <c r="L16" s="12">
        <f t="shared" si="4"/>
        <v>0.53906249999999989</v>
      </c>
    </row>
    <row r="17" spans="1:12" x14ac:dyDescent="0.3">
      <c r="A17" s="97" t="s">
        <v>46</v>
      </c>
      <c r="B17" s="98"/>
      <c r="C17" s="130">
        <v>500</v>
      </c>
      <c r="D17" s="100">
        <v>20</v>
      </c>
      <c r="E17" s="101">
        <f t="shared" si="1"/>
        <v>5</v>
      </c>
      <c r="F17" s="102" t="s">
        <v>21</v>
      </c>
      <c r="G17" s="103">
        <v>1.2152777777777778E-3</v>
      </c>
      <c r="H17" s="86">
        <f t="shared" si="2"/>
        <v>6.076388888888889E-3</v>
      </c>
      <c r="I17" s="85"/>
      <c r="J17" s="90"/>
      <c r="K17" s="93">
        <f t="shared" si="3"/>
        <v>0.53906249999999989</v>
      </c>
      <c r="L17" s="12">
        <f t="shared" ref="L17:L31" si="5">H17+J17+K17+I17</f>
        <v>0.54513888888888873</v>
      </c>
    </row>
    <row r="18" spans="1:12" x14ac:dyDescent="0.3">
      <c r="A18" s="104" t="s">
        <v>42</v>
      </c>
      <c r="B18" s="105"/>
      <c r="C18" s="106"/>
      <c r="D18" s="107"/>
      <c r="E18" s="108"/>
      <c r="F18" s="109"/>
      <c r="G18" s="110"/>
      <c r="H18" s="87"/>
      <c r="I18" s="84"/>
      <c r="J18" s="91">
        <v>1.3888888888888888E-2</v>
      </c>
      <c r="K18" s="94">
        <f t="shared" si="3"/>
        <v>0.54513888888888873</v>
      </c>
      <c r="L18" s="76">
        <f t="shared" si="5"/>
        <v>0.55902777777777757</v>
      </c>
    </row>
    <row r="19" spans="1:12" x14ac:dyDescent="0.3">
      <c r="A19" s="97" t="s">
        <v>43</v>
      </c>
      <c r="B19" s="98"/>
      <c r="C19" s="99">
        <v>1000</v>
      </c>
      <c r="D19" s="100">
        <v>20</v>
      </c>
      <c r="E19" s="101">
        <f t="shared" si="1"/>
        <v>5</v>
      </c>
      <c r="F19" s="102" t="s">
        <v>21</v>
      </c>
      <c r="G19" s="103">
        <v>1.736111111111111E-3</v>
      </c>
      <c r="H19" s="86">
        <f t="shared" si="2"/>
        <v>8.6805555555555559E-3</v>
      </c>
      <c r="I19" s="85"/>
      <c r="J19" s="90"/>
      <c r="K19" s="93">
        <f t="shared" si="3"/>
        <v>0.55902777777777757</v>
      </c>
      <c r="L19" s="12">
        <f t="shared" si="5"/>
        <v>0.56770833333333315</v>
      </c>
    </row>
    <row r="20" spans="1:12" x14ac:dyDescent="0.3">
      <c r="A20" s="97" t="s">
        <v>44</v>
      </c>
      <c r="B20" s="98"/>
      <c r="C20" s="99">
        <v>1000</v>
      </c>
      <c r="D20" s="100">
        <v>20</v>
      </c>
      <c r="E20" s="101">
        <f>IF(F20="Q",ROUNDUP(D20/4,0),ROUNDUP(D20/2,0))</f>
        <v>5</v>
      </c>
      <c r="F20" s="102" t="s">
        <v>21</v>
      </c>
      <c r="G20" s="103">
        <v>1.736111111111111E-3</v>
      </c>
      <c r="H20" s="86">
        <f>E20*G20</f>
        <v>8.6805555555555559E-3</v>
      </c>
      <c r="I20" s="85"/>
      <c r="J20" s="90"/>
      <c r="K20" s="93">
        <f t="shared" si="3"/>
        <v>0.56770833333333315</v>
      </c>
      <c r="L20" s="12">
        <f t="shared" si="5"/>
        <v>0.57638888888888873</v>
      </c>
    </row>
    <row r="21" spans="1:12" x14ac:dyDescent="0.3">
      <c r="A21" s="104" t="s">
        <v>42</v>
      </c>
      <c r="B21" s="105"/>
      <c r="C21" s="106"/>
      <c r="D21" s="107"/>
      <c r="E21" s="108"/>
      <c r="F21" s="109"/>
      <c r="G21" s="110"/>
      <c r="H21" s="87"/>
      <c r="I21" s="84"/>
      <c r="J21" s="91">
        <v>3.472222222222222E-3</v>
      </c>
      <c r="K21" s="94">
        <f t="shared" si="3"/>
        <v>0.57638888888888873</v>
      </c>
      <c r="L21" s="76">
        <f t="shared" si="5"/>
        <v>0.57986111111111094</v>
      </c>
    </row>
    <row r="22" spans="1:12" x14ac:dyDescent="0.3">
      <c r="A22" s="97" t="s">
        <v>45</v>
      </c>
      <c r="B22" s="98"/>
      <c r="C22" s="130">
        <v>1500</v>
      </c>
      <c r="D22" s="100">
        <v>20</v>
      </c>
      <c r="E22" s="101">
        <f t="shared" si="1"/>
        <v>5</v>
      </c>
      <c r="F22" s="102" t="s">
        <v>21</v>
      </c>
      <c r="G22" s="103">
        <v>2.3148148148148147E-3</v>
      </c>
      <c r="H22" s="86">
        <f t="shared" si="2"/>
        <v>1.1574074074074073E-2</v>
      </c>
      <c r="I22" s="85"/>
      <c r="J22" s="90"/>
      <c r="K22" s="93">
        <f t="shared" si="3"/>
        <v>0.57986111111111094</v>
      </c>
      <c r="L22" s="12">
        <f t="shared" si="5"/>
        <v>0.59143518518518501</v>
      </c>
    </row>
    <row r="23" spans="1:12" x14ac:dyDescent="0.3">
      <c r="A23" s="97" t="s">
        <v>46</v>
      </c>
      <c r="B23" s="98"/>
      <c r="C23" s="130">
        <v>1500</v>
      </c>
      <c r="D23" s="100">
        <v>20</v>
      </c>
      <c r="E23" s="101">
        <f t="shared" si="1"/>
        <v>5</v>
      </c>
      <c r="F23" s="102" t="s">
        <v>21</v>
      </c>
      <c r="G23" s="103">
        <v>2.3148148148148147E-3</v>
      </c>
      <c r="H23" s="86">
        <f t="shared" si="2"/>
        <v>1.1574074074074073E-2</v>
      </c>
      <c r="I23" s="85"/>
      <c r="J23" s="90"/>
      <c r="K23" s="93">
        <f t="shared" si="3"/>
        <v>0.59143518518518501</v>
      </c>
      <c r="L23" s="12">
        <f t="shared" si="5"/>
        <v>0.60300925925925908</v>
      </c>
    </row>
    <row r="24" spans="1:12" x14ac:dyDescent="0.3">
      <c r="A24" s="104" t="s">
        <v>42</v>
      </c>
      <c r="B24" s="105"/>
      <c r="C24" s="106"/>
      <c r="D24" s="107"/>
      <c r="E24" s="108"/>
      <c r="F24" s="109"/>
      <c r="G24" s="110"/>
      <c r="H24" s="87"/>
      <c r="I24" s="84"/>
      <c r="J24" s="91">
        <v>2.0833333333333332E-2</v>
      </c>
      <c r="K24" s="94">
        <f t="shared" si="3"/>
        <v>0.60300925925925908</v>
      </c>
      <c r="L24" s="76">
        <f t="shared" si="5"/>
        <v>0.62384259259259245</v>
      </c>
    </row>
    <row r="25" spans="1:12" x14ac:dyDescent="0.3">
      <c r="A25" s="97" t="s">
        <v>43</v>
      </c>
      <c r="B25" s="98" t="s">
        <v>50</v>
      </c>
      <c r="C25" s="99" t="s">
        <v>28</v>
      </c>
      <c r="D25" s="100">
        <v>1</v>
      </c>
      <c r="E25" s="101">
        <f t="shared" si="1"/>
        <v>1</v>
      </c>
      <c r="F25" s="102" t="s">
        <v>28</v>
      </c>
      <c r="G25" s="103">
        <v>1.0416666666666666E-2</v>
      </c>
      <c r="H25" s="86">
        <f t="shared" si="2"/>
        <v>1.0416666666666666E-2</v>
      </c>
      <c r="I25" s="85"/>
      <c r="J25" s="90"/>
      <c r="K25" s="93">
        <f t="shared" si="3"/>
        <v>0.62384259259259245</v>
      </c>
      <c r="L25" s="12">
        <f t="shared" si="5"/>
        <v>0.63425925925925908</v>
      </c>
    </row>
    <row r="26" spans="1:12" x14ac:dyDescent="0.3">
      <c r="A26" s="97" t="s">
        <v>44</v>
      </c>
      <c r="B26" s="98" t="s">
        <v>50</v>
      </c>
      <c r="C26" s="99" t="s">
        <v>28</v>
      </c>
      <c r="D26" s="100">
        <v>1</v>
      </c>
      <c r="E26" s="101">
        <f>IF(F26="Q",ROUNDUP(D26/4,0),ROUNDUP(D26/2,0))</f>
        <v>1</v>
      </c>
      <c r="F26" s="102" t="s">
        <v>28</v>
      </c>
      <c r="G26" s="103">
        <v>1.0416666666666666E-2</v>
      </c>
      <c r="H26" s="86">
        <f>E26*G26</f>
        <v>1.0416666666666666E-2</v>
      </c>
      <c r="I26" s="85"/>
      <c r="J26" s="90"/>
      <c r="K26" s="93">
        <f t="shared" si="3"/>
        <v>0.63425925925925908</v>
      </c>
      <c r="L26" s="12">
        <f t="shared" si="5"/>
        <v>0.64467592592592571</v>
      </c>
    </row>
    <row r="27" spans="1:12" x14ac:dyDescent="0.3">
      <c r="A27" s="97" t="s">
        <v>45</v>
      </c>
      <c r="B27" s="98" t="s">
        <v>49</v>
      </c>
      <c r="C27" s="99" t="s">
        <v>28</v>
      </c>
      <c r="D27" s="100">
        <v>1</v>
      </c>
      <c r="E27" s="101">
        <f t="shared" si="1"/>
        <v>1</v>
      </c>
      <c r="F27" s="102" t="s">
        <v>28</v>
      </c>
      <c r="G27" s="103">
        <v>1.0416666666666666E-2</v>
      </c>
      <c r="H27" s="86">
        <f t="shared" si="2"/>
        <v>1.0416666666666666E-2</v>
      </c>
      <c r="I27" s="85"/>
      <c r="J27" s="90"/>
      <c r="K27" s="93">
        <f t="shared" si="3"/>
        <v>0.64467592592592571</v>
      </c>
      <c r="L27" s="12">
        <f t="shared" si="5"/>
        <v>0.65509259259259234</v>
      </c>
    </row>
    <row r="28" spans="1:12" x14ac:dyDescent="0.3">
      <c r="A28" s="97" t="s">
        <v>46</v>
      </c>
      <c r="B28" s="98" t="s">
        <v>49</v>
      </c>
      <c r="C28" s="99" t="s">
        <v>28</v>
      </c>
      <c r="D28" s="100">
        <v>1</v>
      </c>
      <c r="E28" s="101">
        <f t="shared" si="1"/>
        <v>1</v>
      </c>
      <c r="F28" s="102" t="s">
        <v>28</v>
      </c>
      <c r="G28" s="103">
        <v>1.0416666666666666E-2</v>
      </c>
      <c r="H28" s="86">
        <f t="shared" si="2"/>
        <v>1.0416666666666666E-2</v>
      </c>
      <c r="I28" s="85"/>
      <c r="J28" s="90"/>
      <c r="K28" s="93">
        <f t="shared" si="3"/>
        <v>0.65509259259259234</v>
      </c>
      <c r="L28" s="12">
        <f t="shared" si="5"/>
        <v>0.66550925925925897</v>
      </c>
    </row>
    <row r="29" spans="1:12" x14ac:dyDescent="0.3">
      <c r="A29" s="104" t="s">
        <v>42</v>
      </c>
      <c r="B29" s="105"/>
      <c r="C29" s="106"/>
      <c r="D29" s="107"/>
      <c r="E29" s="108"/>
      <c r="F29" s="109"/>
      <c r="G29" s="110"/>
      <c r="H29" s="87"/>
      <c r="I29" s="84"/>
      <c r="J29" s="91">
        <v>2.7777777777777776E-2</v>
      </c>
      <c r="K29" s="94">
        <f t="shared" si="3"/>
        <v>0.66550925925925897</v>
      </c>
      <c r="L29" s="76">
        <f t="shared" si="5"/>
        <v>0.69328703703703676</v>
      </c>
    </row>
    <row r="30" spans="1:12" x14ac:dyDescent="0.3">
      <c r="A30" s="97" t="s">
        <v>47</v>
      </c>
      <c r="B30" s="98"/>
      <c r="C30" s="99" t="s">
        <v>30</v>
      </c>
      <c r="D30" s="100">
        <v>10</v>
      </c>
      <c r="E30" s="101">
        <v>5</v>
      </c>
      <c r="F30" s="102" t="s">
        <v>30</v>
      </c>
      <c r="G30" s="103">
        <v>4.1666666666666666E-3</v>
      </c>
      <c r="H30" s="86">
        <f>E30*G30</f>
        <v>2.0833333333333332E-2</v>
      </c>
      <c r="I30" s="85"/>
      <c r="J30" s="90"/>
      <c r="K30" s="93">
        <f t="shared" si="3"/>
        <v>0.69328703703703676</v>
      </c>
      <c r="L30" s="12">
        <f t="shared" si="5"/>
        <v>0.71412037037037013</v>
      </c>
    </row>
    <row r="31" spans="1:12" ht="16.2" thickBot="1" x14ac:dyDescent="0.35">
      <c r="A31" s="111" t="s">
        <v>48</v>
      </c>
      <c r="B31" s="112"/>
      <c r="C31" s="113" t="s">
        <v>30</v>
      </c>
      <c r="D31" s="114">
        <v>10</v>
      </c>
      <c r="E31" s="115">
        <v>5</v>
      </c>
      <c r="F31" s="116" t="s">
        <v>30</v>
      </c>
      <c r="G31" s="117">
        <v>4.1666666666666666E-3</v>
      </c>
      <c r="H31" s="88">
        <f t="shared" si="2"/>
        <v>2.0833333333333332E-2</v>
      </c>
      <c r="I31" s="89"/>
      <c r="J31" s="92"/>
      <c r="K31" s="95">
        <f t="shared" si="3"/>
        <v>0.71412037037037013</v>
      </c>
      <c r="L31" s="96">
        <f t="shared" si="5"/>
        <v>0.7349537037037035</v>
      </c>
    </row>
    <row r="32" spans="1:12" ht="16.8" thickBot="1" x14ac:dyDescent="0.35">
      <c r="A32" s="147"/>
      <c r="B32" s="148"/>
      <c r="C32" s="148"/>
      <c r="D32" s="148"/>
      <c r="E32" s="148"/>
      <c r="F32" s="148"/>
      <c r="G32" s="148"/>
      <c r="H32" s="149"/>
      <c r="I32" s="149"/>
      <c r="J32" s="149"/>
      <c r="K32" s="149"/>
      <c r="L32" s="150"/>
    </row>
    <row r="33" spans="1:12" ht="16.2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5" spans="1:12" ht="17.399999999999999" x14ac:dyDescent="0.3">
      <c r="A35" s="14"/>
      <c r="B35" s="1"/>
      <c r="C35" s="2"/>
      <c r="H35" s="3"/>
      <c r="I35" s="3"/>
    </row>
    <row r="36" spans="1:12" x14ac:dyDescent="0.3">
      <c r="B36" s="1"/>
      <c r="C36" s="2"/>
      <c r="H36" s="3"/>
      <c r="I36" s="3"/>
    </row>
    <row r="37" spans="1:12" x14ac:dyDescent="0.3">
      <c r="B37" s="1"/>
      <c r="C37" s="2"/>
      <c r="H37" s="3"/>
      <c r="I37" s="3"/>
    </row>
    <row r="38" spans="1:12" x14ac:dyDescent="0.3">
      <c r="B38" s="1"/>
      <c r="C38" s="2"/>
      <c r="H38" s="3"/>
      <c r="I38" s="3"/>
    </row>
    <row r="39" spans="1:12" x14ac:dyDescent="0.3">
      <c r="B39" s="1"/>
      <c r="C39" s="2"/>
      <c r="H39" s="3"/>
      <c r="I39" s="3"/>
    </row>
    <row r="40" spans="1:12" x14ac:dyDescent="0.3">
      <c r="B40" s="1"/>
      <c r="C40" s="2"/>
      <c r="H40" s="3"/>
      <c r="I40" s="3"/>
    </row>
    <row r="41" spans="1:12" x14ac:dyDescent="0.3">
      <c r="B41" s="1"/>
      <c r="C41" s="2"/>
      <c r="H41" s="3"/>
      <c r="I41" s="3"/>
    </row>
    <row r="42" spans="1:12" x14ac:dyDescent="0.3">
      <c r="B42" s="1"/>
      <c r="C42" s="2"/>
      <c r="H42" s="3"/>
      <c r="I42" s="3"/>
    </row>
    <row r="43" spans="1:12" x14ac:dyDescent="0.3">
      <c r="B43" s="1"/>
      <c r="C43" s="2"/>
      <c r="H43" s="3"/>
      <c r="I43" s="3"/>
    </row>
    <row r="44" spans="1:12" x14ac:dyDescent="0.3">
      <c r="B44" s="1"/>
      <c r="C44" s="2"/>
      <c r="H44" s="3"/>
      <c r="I44" s="3"/>
    </row>
    <row r="45" spans="1:12" x14ac:dyDescent="0.3">
      <c r="B45" s="1"/>
      <c r="C45" s="2"/>
      <c r="H45" s="3"/>
      <c r="I45" s="3"/>
    </row>
  </sheetData>
  <mergeCells count="12">
    <mergeCell ref="A2:A4"/>
    <mergeCell ref="C5:E5"/>
    <mergeCell ref="A9:A10"/>
    <mergeCell ref="C9:C10"/>
    <mergeCell ref="E9:E10"/>
    <mergeCell ref="G9:G10"/>
    <mergeCell ref="H9:J9"/>
    <mergeCell ref="K9:L9"/>
    <mergeCell ref="A32:L32"/>
    <mergeCell ref="A11:L11"/>
    <mergeCell ref="F9:F10"/>
    <mergeCell ref="A12:J12"/>
  </mergeCells>
  <pageMargins left="0.7" right="0.7" top="0.75" bottom="0.75" header="0.3" footer="0.3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Tijdschema</vt:lpstr>
      <vt:lpstr>EYCM</vt:lpstr>
      <vt:lpstr>EYCM!Afdrukbereik</vt:lpstr>
      <vt:lpstr>Tijdschema!Afdrukbereik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Wycher Bos</dc:creator>
  <cp:keywords/>
  <dc:description/>
  <cp:lastModifiedBy>Ivo Kerstholt</cp:lastModifiedBy>
  <cp:revision/>
  <cp:lastPrinted>2024-12-17T09:45:05Z</cp:lastPrinted>
  <dcterms:created xsi:type="dcterms:W3CDTF">2023-01-19T11:01:34Z</dcterms:created>
  <dcterms:modified xsi:type="dcterms:W3CDTF">2024-12-17T09:50:21Z</dcterms:modified>
  <cp:category/>
  <cp:contentStatus/>
</cp:coreProperties>
</file>